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АПР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0" i="1" l="1"/>
  <c r="I10" i="1"/>
  <c r="H10" i="1"/>
  <c r="G10" i="1"/>
  <c r="J9" i="1"/>
  <c r="I9" i="1"/>
  <c r="H9" i="1"/>
  <c r="G9" i="1"/>
  <c r="J6" i="1"/>
  <c r="I6" i="1"/>
  <c r="H6" i="1"/>
  <c r="G6" i="1"/>
  <c r="B22" i="1" l="1"/>
  <c r="A22" i="1"/>
  <c r="L21" i="1"/>
  <c r="J21" i="1"/>
  <c r="I21" i="1"/>
  <c r="H21" i="1"/>
  <c r="G21" i="1"/>
  <c r="F21" i="1"/>
  <c r="B13" i="1"/>
  <c r="A13" i="1"/>
  <c r="L12" i="1"/>
  <c r="J12" i="1"/>
  <c r="I12" i="1"/>
  <c r="H12" i="1"/>
  <c r="G12" i="1"/>
  <c r="F12" i="1"/>
  <c r="J22" i="1" l="1"/>
  <c r="H22" i="1"/>
  <c r="G22" i="1"/>
  <c r="I22" i="1"/>
  <c r="L22" i="1"/>
  <c r="F22" i="1"/>
</calcChain>
</file>

<file path=xl/sharedStrings.xml><?xml version="1.0" encoding="utf-8"?>
<sst xmlns="http://schemas.openxmlformats.org/spreadsheetml/2006/main" count="59" uniqueCount="55">
  <si>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</si>
  <si>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</si>
  <si>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</si>
  <si>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</si>
  <si>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</si>
  <si>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</si>
  <si>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</si>
  <si>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</si>
  <si>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</si>
  <si>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</si>
  <si>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</si>
  <si>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</si>
  <si>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</si>
  <si>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</si>
  <si>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</si>
  <si>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</si>
  <si>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</si>
  <si>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</si>
  <si>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</si>
  <si>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</si>
  <si>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</si>
  <si>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</si>
  <si>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</si>
  <si>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</si>
  <si>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</si>
  <si>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</si>
  <si>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</si>
  <si>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</si>
  <si>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</si>
  <si>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</si>
  <si>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</si>
  <si>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</si>
  <si>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</si>
  <si>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</si>
  <si>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</si>
  <si>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</si>
  <si>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</si>
  <si>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</si>
  <si>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пром</t>
  </si>
  <si>
    <t xml:space="preserve">пром </t>
  </si>
  <si>
    <t>Компот из ягод</t>
  </si>
  <si>
    <t>выпечка</t>
  </si>
  <si>
    <t>Пицца мясная</t>
  </si>
  <si>
    <t>Колбаски "Витаминные"</t>
  </si>
  <si>
    <t xml:space="preserve">  Капуста тушеная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</si>
  <si>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Компот из кураги </t>
  </si>
  <si>
    <t>44532</t>
  </si>
  <si>
    <t>64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</si>
  <si>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</si>
  <si>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</si>
  <si>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</si>
  <si>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>Каша пшенная молочная с маслом сливочным</t>
  </si>
  <si>
    <t xml:space="preserve">Доп гарнир:из картофеля с зеленым горошком </t>
  </si>
  <si>
    <t>42/1</t>
  </si>
  <si>
    <t>Суп картофельный со сметаной 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</si>
</sst>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2" fontId="12" fillId="0" borderId="2" xfId="0" applyNumberFormat="1" applyFont="1" applyBorder="1" applyAlignment="1">
      <alignment horizontal="left" vertical="center"/>
    </xf>
    <xf numFmtId="164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8" sqref="R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8" t="s">
        <v>48</v>
      </c>
      <c r="D1" s="59"/>
      <c r="E1" s="59"/>
      <c r="F1" s="6" t="s">
        <v>15</v>
      </c>
      <c r="G1" s="2" t="s">
        <v>16</v>
      </c>
      <c r="H1" s="60" t="s">
        <v>49</v>
      </c>
      <c r="I1" s="60"/>
      <c r="J1" s="60"/>
      <c r="K1" s="60"/>
    </row>
    <row r="2" spans="1:12" ht="17.399999999999999" x14ac:dyDescent="0.25">
      <c r="A2" s="8" t="s">
        <v>5</v>
      </c>
      <c r="C2" s="2"/>
      <c r="G2" s="2" t="s">
        <v>17</v>
      </c>
      <c r="H2" s="60" t="s">
        <v>50</v>
      </c>
      <c r="I2" s="60"/>
      <c r="J2" s="60"/>
      <c r="K2" s="60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15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33</v>
      </c>
      <c r="I4" s="15" t="s">
        <v>34</v>
      </c>
      <c r="J4" s="15" t="s">
        <v>35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31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32</v>
      </c>
    </row>
    <row r="6" spans="1:12" ht="31.2" x14ac:dyDescent="0.3">
      <c r="A6" s="40">
        <v>2</v>
      </c>
      <c r="B6" s="41">
        <v>1</v>
      </c>
      <c r="C6" s="42" t="s">
        <v>19</v>
      </c>
      <c r="D6" s="43" t="s">
        <v>20</v>
      </c>
      <c r="E6" s="22" t="s">
        <v>51</v>
      </c>
      <c r="F6" s="36">
        <v>250</v>
      </c>
      <c r="G6" s="29">
        <f>F6*8.2/220</f>
        <v>9.3181818181818183</v>
      </c>
      <c r="H6" s="29">
        <f>F6*12.54/220</f>
        <v>14.25</v>
      </c>
      <c r="I6" s="29">
        <f>F6*34.43/220</f>
        <v>39.125</v>
      </c>
      <c r="J6" s="29">
        <f>F6*283.58/220</f>
        <v>322.25</v>
      </c>
      <c r="K6" s="37">
        <v>16.399999999999999</v>
      </c>
      <c r="L6" s="26">
        <v>26.73</v>
      </c>
    </row>
    <row r="7" spans="1:12" ht="15.6" x14ac:dyDescent="0.3">
      <c r="A7" s="44"/>
      <c r="B7" s="45"/>
      <c r="C7" s="46"/>
      <c r="D7" s="47"/>
      <c r="E7" s="12"/>
      <c r="F7" s="28"/>
      <c r="G7" s="28"/>
      <c r="H7" s="28"/>
      <c r="I7" s="28"/>
      <c r="J7" s="28"/>
      <c r="K7" s="27"/>
      <c r="L7" s="28"/>
    </row>
    <row r="8" spans="1:12" ht="15.6" x14ac:dyDescent="0.3">
      <c r="A8" s="44"/>
      <c r="B8" s="45"/>
      <c r="C8" s="46"/>
      <c r="D8" s="48" t="s">
        <v>27</v>
      </c>
      <c r="E8" s="20" t="s">
        <v>40</v>
      </c>
      <c r="F8" s="29">
        <v>200</v>
      </c>
      <c r="G8" s="29">
        <v>0.2</v>
      </c>
      <c r="H8" s="29">
        <v>0</v>
      </c>
      <c r="I8" s="29">
        <v>11.9</v>
      </c>
      <c r="J8" s="29">
        <v>48</v>
      </c>
      <c r="K8" s="27">
        <v>44387</v>
      </c>
      <c r="L8" s="28">
        <v>11.22</v>
      </c>
    </row>
    <row r="9" spans="1:12" ht="15.6" x14ac:dyDescent="0.3">
      <c r="A9" s="44"/>
      <c r="B9" s="45"/>
      <c r="C9" s="46"/>
      <c r="D9" s="48" t="s">
        <v>21</v>
      </c>
      <c r="E9" s="19" t="s">
        <v>36</v>
      </c>
      <c r="F9" s="29">
        <v>30</v>
      </c>
      <c r="G9" s="29">
        <f>SUM(F9*1.68/30)</f>
        <v>1.68</v>
      </c>
      <c r="H9" s="29">
        <f>SUM(F9*0.33/30)</f>
        <v>0.33</v>
      </c>
      <c r="I9" s="29">
        <f>SUM(F9*14.82/30)</f>
        <v>14.82</v>
      </c>
      <c r="J9" s="29">
        <f>SUM(F9*68.97/30)</f>
        <v>68.97</v>
      </c>
      <c r="K9" s="27" t="s">
        <v>38</v>
      </c>
      <c r="L9" s="28">
        <v>2.62</v>
      </c>
    </row>
    <row r="10" spans="1:12" ht="15.6" x14ac:dyDescent="0.3">
      <c r="A10" s="44"/>
      <c r="B10" s="45"/>
      <c r="C10" s="46"/>
      <c r="D10" s="48" t="s">
        <v>41</v>
      </c>
      <c r="E10" s="19" t="s">
        <v>42</v>
      </c>
      <c r="F10" s="29">
        <v>120</v>
      </c>
      <c r="G10" s="29">
        <f>F10*12.2/100</f>
        <v>14.64</v>
      </c>
      <c r="H10" s="29">
        <f>F10*7.4/100</f>
        <v>8.8800000000000008</v>
      </c>
      <c r="I10" s="29">
        <f>F10*35/100</f>
        <v>42</v>
      </c>
      <c r="J10" s="29">
        <f>F10*260/100</f>
        <v>312</v>
      </c>
      <c r="K10" s="27">
        <v>73</v>
      </c>
      <c r="L10" s="28">
        <v>75.5</v>
      </c>
    </row>
    <row r="11" spans="1:12" ht="15.6" x14ac:dyDescent="0.3">
      <c r="A11" s="44"/>
      <c r="B11" s="45"/>
      <c r="C11" s="46"/>
      <c r="D11" s="47"/>
      <c r="E11" s="12"/>
      <c r="F11" s="28"/>
      <c r="G11" s="28"/>
      <c r="H11" s="28"/>
      <c r="I11" s="28"/>
      <c r="J11" s="28"/>
      <c r="K11" s="27"/>
      <c r="L11" s="28"/>
    </row>
    <row r="12" spans="1:12" ht="15.6" x14ac:dyDescent="0.3">
      <c r="A12" s="49"/>
      <c r="B12" s="50"/>
      <c r="C12" s="51"/>
      <c r="D12" s="52" t="s">
        <v>30</v>
      </c>
      <c r="E12" s="5"/>
      <c r="F12" s="30">
        <f>SUM(F6:F11)</f>
        <v>600</v>
      </c>
      <c r="G12" s="30">
        <f>SUM(G6:G11)</f>
        <v>25.838181818181816</v>
      </c>
      <c r="H12" s="30">
        <f>SUM(H6:H11)</f>
        <v>23.46</v>
      </c>
      <c r="I12" s="30">
        <f>SUM(I6:I11)</f>
        <v>107.845</v>
      </c>
      <c r="J12" s="30">
        <f>SUM(J6:J11)</f>
        <v>751.22</v>
      </c>
      <c r="K12" s="31"/>
      <c r="L12" s="30">
        <f>SUM(L6:L11)</f>
        <v>116.07</v>
      </c>
    </row>
    <row r="13" spans="1:12" ht="31.2" x14ac:dyDescent="0.3">
      <c r="A13" s="53">
        <f>A6</f>
        <v>2</v>
      </c>
      <c r="B13" s="54">
        <f>B6</f>
        <v>1</v>
      </c>
      <c r="C13" s="55" t="s">
        <v>22</v>
      </c>
      <c r="D13" s="48" t="s">
        <v>23</v>
      </c>
      <c r="E13" s="23" t="s">
        <v>52</v>
      </c>
      <c r="F13" s="34">
        <v>75</v>
      </c>
      <c r="G13" s="34">
        <v>2.33</v>
      </c>
      <c r="H13" s="34">
        <v>5.48</v>
      </c>
      <c r="I13" s="34">
        <v>7.8</v>
      </c>
      <c r="J13" s="34">
        <v>93</v>
      </c>
      <c r="K13" s="35" t="s">
        <v>53</v>
      </c>
      <c r="L13" s="34">
        <v>15.24</v>
      </c>
    </row>
    <row r="14" spans="1:12" ht="31.2" x14ac:dyDescent="0.3">
      <c r="A14" s="44"/>
      <c r="B14" s="45"/>
      <c r="C14" s="46"/>
      <c r="D14" s="48" t="s">
        <v>24</v>
      </c>
      <c r="E14" s="25" t="s">
        <v>54</v>
      </c>
      <c r="F14" s="34">
        <v>200</v>
      </c>
      <c r="G14" s="34">
        <f>F14*3.2/250+0.2</f>
        <v>2.7600000000000002</v>
      </c>
      <c r="H14" s="34">
        <f>F14*3.7/250</f>
        <v>2.96</v>
      </c>
      <c r="I14" s="34">
        <f>F14*21.8/250+0.4</f>
        <v>17.84</v>
      </c>
      <c r="J14" s="34">
        <f>F14*133/250+3</f>
        <v>109.4</v>
      </c>
      <c r="K14" s="38" t="s">
        <v>46</v>
      </c>
      <c r="L14" s="34">
        <v>10.44</v>
      </c>
    </row>
    <row r="15" spans="1:12" ht="15.6" x14ac:dyDescent="0.3">
      <c r="A15" s="44"/>
      <c r="B15" s="45"/>
      <c r="C15" s="46"/>
      <c r="D15" s="48" t="s">
        <v>25</v>
      </c>
      <c r="E15" s="24" t="s">
        <v>43</v>
      </c>
      <c r="F15" s="34">
        <v>100</v>
      </c>
      <c r="G15" s="34">
        <f>F15*14.04/90</f>
        <v>15.6</v>
      </c>
      <c r="H15" s="34">
        <f>F15*17.5/90</f>
        <v>19.444444444444443</v>
      </c>
      <c r="I15" s="34">
        <f>F15*2.8/90</f>
        <v>3.1111111111111112</v>
      </c>
      <c r="J15" s="34">
        <f>F15*224.5/90</f>
        <v>249.44444444444446</v>
      </c>
      <c r="K15" s="35" t="s">
        <v>47</v>
      </c>
      <c r="L15" s="34">
        <v>56.61</v>
      </c>
    </row>
    <row r="16" spans="1:12" ht="15.6" x14ac:dyDescent="0.3">
      <c r="A16" s="44"/>
      <c r="B16" s="45"/>
      <c r="C16" s="46"/>
      <c r="D16" s="48" t="s">
        <v>26</v>
      </c>
      <c r="E16" s="24" t="s">
        <v>44</v>
      </c>
      <c r="F16" s="34">
        <v>150</v>
      </c>
      <c r="G16" s="34">
        <f>F16*3.22/150</f>
        <v>3.22</v>
      </c>
      <c r="H16" s="34">
        <f>F16*2.85/150</f>
        <v>2.85</v>
      </c>
      <c r="I16" s="34">
        <f>F16*11.9/150</f>
        <v>11.9</v>
      </c>
      <c r="J16" s="34">
        <f>F16*86.25/150</f>
        <v>86.25</v>
      </c>
      <c r="K16" s="35">
        <v>44533</v>
      </c>
      <c r="L16" s="34">
        <v>13.61</v>
      </c>
    </row>
    <row r="17" spans="1:12" ht="15.6" x14ac:dyDescent="0.3">
      <c r="A17" s="44"/>
      <c r="B17" s="45"/>
      <c r="C17" s="46"/>
      <c r="D17" s="48" t="s">
        <v>27</v>
      </c>
      <c r="E17" s="24" t="s">
        <v>45</v>
      </c>
      <c r="F17" s="34">
        <v>200</v>
      </c>
      <c r="G17" s="34">
        <v>1</v>
      </c>
      <c r="H17" s="34">
        <v>0</v>
      </c>
      <c r="I17" s="34">
        <v>27.4</v>
      </c>
      <c r="J17" s="34">
        <v>113.6</v>
      </c>
      <c r="K17" s="35">
        <v>16</v>
      </c>
      <c r="L17" s="34">
        <v>12.34</v>
      </c>
    </row>
    <row r="18" spans="1:12" ht="15.6" x14ac:dyDescent="0.3">
      <c r="A18" s="44"/>
      <c r="B18" s="45"/>
      <c r="C18" s="46"/>
      <c r="D18" s="48" t="s">
        <v>28</v>
      </c>
      <c r="E18" s="21" t="s">
        <v>37</v>
      </c>
      <c r="F18" s="34">
        <v>50</v>
      </c>
      <c r="G18" s="34">
        <f>SUM(F18*2.37/30)</f>
        <v>3.95</v>
      </c>
      <c r="H18" s="34">
        <f>SUM(F18*0.3/30)</f>
        <v>0.5</v>
      </c>
      <c r="I18" s="34">
        <f>SUM(F18*14.49/30)</f>
        <v>24.15</v>
      </c>
      <c r="J18" s="34">
        <f>SUM(F18*70.14/30)</f>
        <v>116.9</v>
      </c>
      <c r="K18" s="39" t="s">
        <v>38</v>
      </c>
      <c r="L18" s="34">
        <v>4.1500000000000004</v>
      </c>
    </row>
    <row r="19" spans="1:12" ht="15.6" x14ac:dyDescent="0.3">
      <c r="A19" s="44"/>
      <c r="B19" s="45"/>
      <c r="C19" s="46"/>
      <c r="D19" s="48" t="s">
        <v>29</v>
      </c>
      <c r="E19" s="19" t="s">
        <v>36</v>
      </c>
      <c r="F19" s="34">
        <v>43</v>
      </c>
      <c r="G19" s="34">
        <f>SUM(F19*1.68/30)</f>
        <v>2.4079999999999999</v>
      </c>
      <c r="H19" s="34">
        <f>SUM(F19*0.33/30)</f>
        <v>0.47300000000000003</v>
      </c>
      <c r="I19" s="34">
        <f>SUM(F19*14.82/30)</f>
        <v>21.242000000000001</v>
      </c>
      <c r="J19" s="34">
        <f>SUM(F19*68.97/30)</f>
        <v>98.856999999999999</v>
      </c>
      <c r="K19" s="39" t="s">
        <v>39</v>
      </c>
      <c r="L19" s="34">
        <v>3.68</v>
      </c>
    </row>
    <row r="20" spans="1:12" ht="15.6" x14ac:dyDescent="0.3">
      <c r="A20" s="44"/>
      <c r="B20" s="45"/>
      <c r="C20" s="46"/>
      <c r="D20" s="47"/>
      <c r="E20" s="12"/>
      <c r="F20" s="28"/>
      <c r="G20" s="28"/>
      <c r="H20" s="28"/>
      <c r="I20" s="28"/>
      <c r="J20" s="28"/>
      <c r="K20" s="27"/>
      <c r="L20" s="28"/>
    </row>
    <row r="21" spans="1:12" ht="15.6" x14ac:dyDescent="0.3">
      <c r="A21" s="49"/>
      <c r="B21" s="50"/>
      <c r="C21" s="51"/>
      <c r="D21" s="52" t="s">
        <v>30</v>
      </c>
      <c r="E21" s="5"/>
      <c r="F21" s="30">
        <f>SUM(F13:F20)</f>
        <v>818</v>
      </c>
      <c r="G21" s="30">
        <f>SUM(G13:G20)</f>
        <v>31.267999999999997</v>
      </c>
      <c r="H21" s="30">
        <f>SUM(H13:H20)</f>
        <v>31.707444444444445</v>
      </c>
      <c r="I21" s="30">
        <f>SUM(I13:I20)</f>
        <v>113.44311111111112</v>
      </c>
      <c r="J21" s="30">
        <f>SUM(J13:J20)</f>
        <v>867.45144444444441</v>
      </c>
      <c r="K21" s="31"/>
      <c r="L21" s="30">
        <f>SUM(L13:L20)</f>
        <v>116.07000000000001</v>
      </c>
    </row>
    <row r="22" spans="1:12" ht="16.2" thickBot="1" x14ac:dyDescent="0.35">
      <c r="A22" s="56">
        <f>A6</f>
        <v>2</v>
      </c>
      <c r="B22" s="57">
        <f>B6</f>
        <v>1</v>
      </c>
      <c r="C22" s="61" t="s">
        <v>4</v>
      </c>
      <c r="D22" s="62"/>
      <c r="E22" s="7"/>
      <c r="F22" s="33">
        <f>F12+F21</f>
        <v>1418</v>
      </c>
      <c r="G22" s="33">
        <f>G12+G21</f>
        <v>57.10618181818181</v>
      </c>
      <c r="H22" s="33">
        <f>H12+H21</f>
        <v>55.167444444444442</v>
      </c>
      <c r="I22" s="33">
        <f>I12+I21</f>
        <v>221.28811111111111</v>
      </c>
      <c r="J22" s="33">
        <f>J12+J21</f>
        <v>1618.6714444444444</v>
      </c>
      <c r="K22" s="32"/>
      <c r="L22" s="33">
        <f>L12+L21</f>
        <v>232.14</v>
      </c>
    </row>
  </sheetData>
  <mergeCells count="4">
    <mergeCell ref="C1:E1"/>
    <mergeCell ref="H1:K1"/>
    <mergeCell ref="H2:K2"/>
    <mergeCell ref="C22:D22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2024-04-15T03:21:52Z</dcterms:modified>
</cp:coreProperties>
</file>